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180" yWindow="0" windowWidth="29600" windowHeight="20400" tabRatio="265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5" i="1"/>
  <c r="E6"/>
  <c r="E7"/>
  <c r="E8"/>
  <c r="E9"/>
  <c r="E21"/>
  <c r="E20"/>
  <c r="E22"/>
  <c r="E23"/>
  <c r="E27"/>
  <c r="E55"/>
  <c r="E56"/>
  <c r="E59"/>
  <c r="E48"/>
  <c r="E33"/>
  <c r="E39"/>
  <c r="E40"/>
  <c r="E41"/>
  <c r="E43"/>
  <c r="E53"/>
  <c r="E42"/>
  <c r="C20"/>
  <c r="C21"/>
  <c r="C22"/>
  <c r="C23"/>
  <c r="E31"/>
  <c r="D44"/>
  <c r="B41"/>
  <c r="B42"/>
  <c r="B40"/>
  <c r="B39"/>
  <c r="C25"/>
  <c r="E25"/>
  <c r="E18"/>
</calcChain>
</file>

<file path=xl/sharedStrings.xml><?xml version="1.0" encoding="utf-8"?>
<sst xmlns="http://schemas.openxmlformats.org/spreadsheetml/2006/main" count="91" uniqueCount="65">
  <si>
    <t>Vor Aufhebung der Sanierungszone muss die Luft mindestens 100 mal ausgetauscht werden. Mit den installierten UHG dauert dies:</t>
  </si>
  <si>
    <t>Std.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</si>
  <si>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  <phoneticPr fontId="8" type="noConversion"/>
  </si>
  <si>
    <t>Luftaustausch vor Aufhebung der Sanierungszone</t>
    <phoneticPr fontId="8" type="noConversion"/>
  </si>
  <si>
    <t>(normal: ~300 bis 400 m3/h)</t>
    <phoneticPr fontId="8" type="noConversion"/>
  </si>
  <si>
    <t>(normal: ~2000 bis 4000 m3/h)</t>
    <phoneticPr fontId="8" type="noConversion"/>
  </si>
  <si>
    <t>Zusätzliche UHGs</t>
  </si>
  <si>
    <t>Total Leistung UHGs (real, ohne Not-UHG)</t>
  </si>
  <si>
    <t>Für die weiteren Berechnung wird davon ausgegangen, dass die Schleusen in Teilzone 1 eingebaut werden!</t>
  </si>
  <si>
    <t>Bedarf</t>
  </si>
  <si>
    <t>Kapazität pro Öffnung</t>
  </si>
  <si>
    <t>Teilzone 1 (-Schleuse)</t>
  </si>
  <si>
    <t>Total Zuluft durch Öffnungen</t>
    <phoneticPr fontId="8" type="noConversion"/>
  </si>
  <si>
    <t>Total Anzahl Öffnungen</t>
    <phoneticPr fontId="8" type="noConversion"/>
  </si>
  <si>
    <t>Leistung UHGs muss Zuluft aus Schleusen, Leckagen und Teil der Öffnungen abdecken.</t>
    <phoneticPr fontId="8" type="noConversion"/>
  </si>
  <si>
    <t>Anteil abzudeckender Zuluftöffnungen (nicht mehr als 0.5)</t>
    <phoneticPr fontId="8" type="noConversion"/>
  </si>
  <si>
    <t>Reservekapazität UHG</t>
    <phoneticPr fontId="8" type="noConversion"/>
  </si>
  <si>
    <r>
      <t xml:space="preserve">Freier Download unter </t>
    </r>
    <r>
      <rPr>
        <sz val="7"/>
        <color indexed="31"/>
        <rFont val="Arial"/>
        <family val="2"/>
      </rPr>
      <t>www.asbest-net.ch</t>
    </r>
    <phoneticPr fontId="8" type="noConversion"/>
  </si>
  <si>
    <t>Tabelle zur Berechnung der Luftbilanz, Version 4, März 2015</t>
    <phoneticPr fontId="8" type="noConversion"/>
  </si>
  <si>
    <t>Zuluft kontrolliert</t>
    <phoneticPr fontId="8" type="noConversion"/>
  </si>
  <si>
    <t>Berechnung der Luftbilanz</t>
  </si>
  <si>
    <t>Nur die gelb gefärbten Felder müssen ausgefüllt werden.</t>
  </si>
  <si>
    <t>1. Volumen der Zone</t>
  </si>
  <si>
    <t>Länge  [m]</t>
  </si>
  <si>
    <t>Breite  [m]</t>
  </si>
  <si>
    <t>Höhe [m]</t>
  </si>
  <si>
    <t>Volumen</t>
  </si>
  <si>
    <t>Teilzone 1</t>
  </si>
  <si>
    <r>
      <t>m</t>
    </r>
    <r>
      <rPr>
        <vertAlign val="superscript"/>
        <sz val="10"/>
        <rFont val="Arial"/>
        <family val="2"/>
      </rPr>
      <t>3</t>
    </r>
  </si>
  <si>
    <t>Teilzone 2</t>
  </si>
  <si>
    <t>Teilzone 3</t>
  </si>
  <si>
    <t>Teilzone 4</t>
  </si>
  <si>
    <t>TOTAL</t>
  </si>
  <si>
    <t>2. Lufterneuerung</t>
  </si>
  <si>
    <t>Normale Gefährdung</t>
  </si>
  <si>
    <t>Min. 6-facher Luftwechsel</t>
  </si>
  <si>
    <t>Komplexe Sanierungen</t>
  </si>
  <si>
    <t>Min. 8-facher Luftwechsel</t>
  </si>
  <si>
    <t>Kleine Zone, Schleuse mit nur 1 Kammer</t>
  </si>
  <si>
    <t>Min. 10-facher Luftwechsel</t>
  </si>
  <si>
    <t>Gewählte Lufterneuerung</t>
  </si>
  <si>
    <t>3. Anzahl UHG</t>
  </si>
  <si>
    <t>Benötigte Kapazität</t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</si>
  <si>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/h</t>
    </r>
  </si>
  <si>
    <t>Leistung nominal</t>
  </si>
  <si>
    <t>Anzahl Geräte</t>
  </si>
  <si>
    <t>Gerät Typ 1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</si>
  <si>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/h</t>
    </r>
  </si>
  <si>
    <t>Gerät Typ 2</t>
  </si>
  <si>
    <t>Gerät Typ 3</t>
  </si>
  <si>
    <t>Gerät Typ 4</t>
  </si>
  <si>
    <t>Not-UHG</t>
  </si>
  <si>
    <t>Leistung total (ohne Not-UHG)</t>
  </si>
  <si>
    <t>4a: Luftzufuhr durch Schleuse</t>
  </si>
  <si>
    <t>Leistung</t>
  </si>
  <si>
    <t>Anzahl</t>
  </si>
  <si>
    <t>Personenschleuse</t>
  </si>
  <si>
    <t>Materialschleuse</t>
  </si>
  <si>
    <t>4b. Luftzufuhr durch Kompensationsöffnungen</t>
  </si>
  <si>
    <t>Anzahl Öffnungen</t>
  </si>
  <si>
    <t>5. Leckagen</t>
  </si>
  <si>
    <t>Vielfaches des Raumvoluments (0.5 bis 10, je nach Zone)</t>
  </si>
  <si>
    <t>6. Überprüfen der Leistung der UHG</t>
  </si>
  <si>
    <t>Total Leckagen (Raumvolumen * obenstehende Zahl)</t>
    <phoneticPr fontId="8" type="noConversion"/>
  </si>
  <si>
    <t>Leistung</t>
    <phoneticPr fontId="8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</si>
</sst>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</font>
    <font>
      <sz val="10"/>
      <name val="FreeSans"/>
      <family val="2"/>
    </font>
    <font>
      <b/>
      <sz val="14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7"/>
      <color indexed="31"/>
      <name val="Arial"/>
      <family val="2"/>
    </font>
    <font>
      <sz val="8"/>
      <name val="Verdana"/>
    </font>
    <font>
      <sz val="10"/>
      <name val="Liberation Sans"/>
      <family val="2"/>
    </font>
    <font>
      <sz val="7.5"/>
      <name val="Liberation Sans"/>
      <family val="2"/>
    </font>
    <font>
      <sz val="10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indexed="15"/>
        <bgColor indexed="23"/>
      </patternFill>
    </fill>
    <fill>
      <patternFill patternType="solid">
        <fgColor indexed="18"/>
        <bgColor indexed="26"/>
      </patternFill>
    </fill>
    <fill>
      <patternFill patternType="solid">
        <fgColor indexed="19"/>
        <bgColor indexed="27"/>
      </patternFill>
    </fill>
    <fill>
      <patternFill patternType="solid">
        <fgColor indexed="1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21"/>
      </patternFill>
    </fill>
    <fill>
      <patternFill patternType="solid">
        <fgColor indexed="11"/>
        <bgColor indexed="21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57">
    <xf numFmtId="0" fontId="0" fillId="0" borderId="0" xfId="0"/>
    <xf numFmtId="0" fontId="0" fillId="4" borderId="2" xfId="0" applyFill="1" applyBorder="1"/>
    <xf numFmtId="0" fontId="3" fillId="0" borderId="0" xfId="0" applyFont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4" fillId="3" borderId="0" xfId="0" applyFont="1" applyFill="1"/>
    <xf numFmtId="0" fontId="4" fillId="5" borderId="2" xfId="0" applyFont="1" applyFill="1" applyBorder="1"/>
    <xf numFmtId="0" fontId="0" fillId="5" borderId="2" xfId="0" applyFont="1" applyFill="1" applyBorder="1"/>
    <xf numFmtId="0" fontId="4" fillId="6" borderId="0" xfId="0" applyFont="1" applyFill="1"/>
    <xf numFmtId="0" fontId="4" fillId="5" borderId="0" xfId="0" applyFont="1" applyFill="1"/>
    <xf numFmtId="0" fontId="0" fillId="5" borderId="0" xfId="0" applyFill="1"/>
    <xf numFmtId="0" fontId="0" fillId="6" borderId="0" xfId="0" applyFill="1"/>
    <xf numFmtId="0" fontId="0" fillId="0" borderId="2" xfId="0" applyBorder="1" applyAlignment="1">
      <alignment horizontal="center" wrapText="1"/>
    </xf>
    <xf numFmtId="0" fontId="9" fillId="0" borderId="6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2" xfId="0" applyBorder="1"/>
    <xf numFmtId="0" fontId="0" fillId="7" borderId="2" xfId="0" applyFont="1" applyFill="1" applyBorder="1" applyAlignment="1">
      <alignment horizontal="left" vertical="center"/>
    </xf>
    <xf numFmtId="164" fontId="9" fillId="6" borderId="0" xfId="0" applyNumberFormat="1" applyFont="1" applyFill="1" applyAlignment="1">
      <alignment horizontal="right" wrapText="1"/>
    </xf>
    <xf numFmtId="0" fontId="0" fillId="6" borderId="7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6" borderId="2" xfId="0" applyFill="1" applyBorder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0" fillId="8" borderId="2" xfId="0" applyFill="1" applyBorder="1"/>
    <xf numFmtId="0" fontId="3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9" borderId="2" xfId="0" applyFill="1" applyBorder="1"/>
    <xf numFmtId="0" fontId="0" fillId="0" borderId="2" xfId="0" applyFill="1" applyBorder="1"/>
    <xf numFmtId="0" fontId="1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8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</cellXfs>
  <cellStyles count="2">
    <cellStyle name="Negative" xfId="1"/>
    <cellStyle name="Normal" xfId="0" builtinId="0"/>
  </cellStyles>
  <dxfs count="3">
    <dxf>
      <fill>
        <patternFill>
          <bgColor indexed="39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</dxfs>
  <tableStyles count="0" defaultTableStyle="TableStyleMedium9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57164</xdr:colOff>
      <xdr:row>60</xdr:row>
      <xdr:rowOff>13367</xdr:rowOff>
    </xdr:from>
    <xdr:ext cx="447120" cy="142862"/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493093" y="8957796"/>
          <a:ext cx="447120" cy="142862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best-net.ch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62"/>
  <sheetViews>
    <sheetView tabSelected="1" view="pageLayout" topLeftCell="A15" zoomScale="140" zoomScaleNormal="140" zoomScalePageLayoutView="140" workbookViewId="0">
      <selection activeCell="F48" sqref="F48"/>
    </sheetView>
  </sheetViews>
  <sheetFormatPr baseColWidth="10" defaultColWidth="8.83203125" defaultRowHeight="12"/>
  <cols>
    <col min="1" max="1" width="18" customWidth="1"/>
    <col min="2" max="2" width="10" customWidth="1"/>
    <col min="3" max="3" width="9.83203125" customWidth="1"/>
    <col min="4" max="4" width="11.5" customWidth="1"/>
    <col min="6" max="6" width="7.33203125" customWidth="1"/>
  </cols>
  <sheetData>
    <row r="1" spans="1:6" ht="17.25">
      <c r="A1" s="41" t="s">
        <v>20</v>
      </c>
      <c r="B1" s="41"/>
      <c r="C1" s="41"/>
      <c r="D1" s="41"/>
      <c r="E1" s="41"/>
    </row>
    <row r="2" spans="1:6">
      <c r="A2" s="2" t="s">
        <v>21</v>
      </c>
    </row>
    <row r="3" spans="1:6" s="10" customFormat="1">
      <c r="A3" s="10" t="s">
        <v>22</v>
      </c>
    </row>
    <row r="4" spans="1:6">
      <c r="A4" s="3"/>
      <c r="B4" s="4" t="s">
        <v>23</v>
      </c>
      <c r="C4" s="4" t="s">
        <v>24</v>
      </c>
      <c r="D4" s="4" t="s">
        <v>25</v>
      </c>
      <c r="E4" s="5" t="s">
        <v>26</v>
      </c>
      <c r="F4" s="3"/>
    </row>
    <row r="5" spans="1:6">
      <c r="A5" s="3" t="s">
        <v>27</v>
      </c>
      <c r="B5" s="1"/>
      <c r="C5" s="1"/>
      <c r="D5" s="1"/>
      <c r="E5" s="5">
        <f>B5*C5*D5</f>
        <v>0</v>
      </c>
      <c r="F5" s="3" t="s">
        <v>28</v>
      </c>
    </row>
    <row r="6" spans="1:6">
      <c r="A6" s="3" t="s">
        <v>29</v>
      </c>
      <c r="B6" s="1"/>
      <c r="C6" s="1"/>
      <c r="D6" s="1"/>
      <c r="E6" s="5">
        <f>B6*C6*D6</f>
        <v>0</v>
      </c>
      <c r="F6" s="3" t="s">
        <v>28</v>
      </c>
    </row>
    <row r="7" spans="1:6">
      <c r="A7" s="3" t="s">
        <v>30</v>
      </c>
      <c r="B7" s="1"/>
      <c r="C7" s="1"/>
      <c r="D7" s="1"/>
      <c r="E7" s="5">
        <f>B7*C7*D7</f>
        <v>0</v>
      </c>
      <c r="F7" s="3" t="s">
        <v>28</v>
      </c>
    </row>
    <row r="8" spans="1:6">
      <c r="A8" s="3" t="s">
        <v>31</v>
      </c>
      <c r="B8" s="1"/>
      <c r="C8" s="1"/>
      <c r="D8" s="1"/>
      <c r="E8" s="5">
        <f>B8*C8*D8</f>
        <v>0</v>
      </c>
      <c r="F8" s="3" t="s">
        <v>28</v>
      </c>
    </row>
    <row r="9" spans="1:6" s="13" customFormat="1">
      <c r="A9" s="42" t="s">
        <v>32</v>
      </c>
      <c r="B9" s="42"/>
      <c r="C9" s="42"/>
      <c r="D9" s="42"/>
      <c r="E9" s="11">
        <f>SUM(E5:E8)</f>
        <v>0</v>
      </c>
      <c r="F9" s="12" t="s">
        <v>28</v>
      </c>
    </row>
    <row r="10" spans="1:6" ht="5.75" customHeight="1"/>
    <row r="11" spans="1:6" s="10" customFormat="1">
      <c r="A11" s="10" t="s">
        <v>33</v>
      </c>
    </row>
    <row r="12" spans="1:6" ht="10" customHeight="1">
      <c r="A12" s="2" t="s">
        <v>34</v>
      </c>
      <c r="B12" s="2"/>
      <c r="C12" s="2" t="s">
        <v>35</v>
      </c>
      <c r="D12" s="2"/>
      <c r="E12" s="2"/>
    </row>
    <row r="13" spans="1:6" ht="10" customHeight="1">
      <c r="A13" s="2" t="s">
        <v>36</v>
      </c>
      <c r="B13" s="2"/>
      <c r="C13" s="2" t="s">
        <v>37</v>
      </c>
      <c r="D13" s="2"/>
      <c r="E13" s="2"/>
    </row>
    <row r="14" spans="1:6" ht="10" customHeight="1">
      <c r="A14" s="2" t="s">
        <v>38</v>
      </c>
      <c r="B14" s="2"/>
      <c r="C14" s="2" t="s">
        <v>39</v>
      </c>
      <c r="D14" s="2"/>
      <c r="E14" s="2"/>
    </row>
    <row r="15" spans="1:6">
      <c r="A15" s="33" t="s">
        <v>40</v>
      </c>
      <c r="B15" s="33"/>
      <c r="C15" s="33"/>
      <c r="D15" s="33"/>
      <c r="E15" s="1">
        <v>8</v>
      </c>
      <c r="F15" s="3"/>
    </row>
    <row r="16" spans="1:6" ht="5.5" customHeight="1"/>
    <row r="17" spans="1:6" s="10" customFormat="1">
      <c r="A17" s="10" t="s">
        <v>41</v>
      </c>
    </row>
    <row r="18" spans="1:6" s="15" customFormat="1">
      <c r="A18" s="43" t="s">
        <v>42</v>
      </c>
      <c r="B18" s="43"/>
      <c r="C18" s="43"/>
      <c r="D18" s="43"/>
      <c r="E18" s="14">
        <f>E9*E15</f>
        <v>0</v>
      </c>
      <c r="F18" s="14" t="s">
        <v>43</v>
      </c>
    </row>
    <row r="19" spans="1:6" ht="24">
      <c r="A19" s="3"/>
      <c r="B19" s="6" t="s">
        <v>44</v>
      </c>
      <c r="C19" s="6" t="s">
        <v>44</v>
      </c>
      <c r="D19" s="6" t="s">
        <v>45</v>
      </c>
      <c r="E19" s="17" t="s">
        <v>64</v>
      </c>
      <c r="F19" s="3"/>
    </row>
    <row r="20" spans="1:6">
      <c r="A20" s="3" t="s">
        <v>46</v>
      </c>
      <c r="B20" s="1">
        <v>1000</v>
      </c>
      <c r="C20" s="3">
        <f>B20*0.85</f>
        <v>850</v>
      </c>
      <c r="D20" s="1"/>
      <c r="E20" s="3">
        <f>C20*D20</f>
        <v>0</v>
      </c>
      <c r="F20" s="3" t="s">
        <v>47</v>
      </c>
    </row>
    <row r="21" spans="1:6">
      <c r="A21" s="3" t="s">
        <v>48</v>
      </c>
      <c r="B21" s="1">
        <v>2000</v>
      </c>
      <c r="C21" s="3">
        <f>B21*0.85</f>
        <v>1700</v>
      </c>
      <c r="D21" s="1"/>
      <c r="E21" s="3">
        <f>C21*D21</f>
        <v>0</v>
      </c>
      <c r="F21" s="3" t="s">
        <v>47</v>
      </c>
    </row>
    <row r="22" spans="1:6">
      <c r="A22" s="3" t="s">
        <v>49</v>
      </c>
      <c r="B22" s="1">
        <v>5000</v>
      </c>
      <c r="C22" s="3">
        <f>B22*0.85</f>
        <v>4250</v>
      </c>
      <c r="D22" s="1"/>
      <c r="E22" s="3">
        <f>C22*D22</f>
        <v>0</v>
      </c>
      <c r="F22" s="3" t="s">
        <v>47</v>
      </c>
    </row>
    <row r="23" spans="1:6">
      <c r="A23" s="3" t="s">
        <v>50</v>
      </c>
      <c r="B23" s="1">
        <v>10000</v>
      </c>
      <c r="C23" s="3">
        <f>B23*0.85</f>
        <v>8500</v>
      </c>
      <c r="D23" s="1"/>
      <c r="E23" s="3">
        <f>C23*D23</f>
        <v>0</v>
      </c>
      <c r="F23" s="3" t="s">
        <v>47</v>
      </c>
    </row>
    <row r="24" spans="1:6" ht="5.75" customHeight="1"/>
    <row r="25" spans="1:6">
      <c r="A25" s="3" t="s">
        <v>51</v>
      </c>
      <c r="B25" s="1">
        <v>2000</v>
      </c>
      <c r="C25" s="3">
        <f>B25*0.85</f>
        <v>1700</v>
      </c>
      <c r="D25" s="1">
        <v>1</v>
      </c>
      <c r="E25" s="3">
        <f>C25*D25</f>
        <v>1700</v>
      </c>
      <c r="F25" s="3" t="s">
        <v>47</v>
      </c>
    </row>
    <row r="26" spans="1:6" ht="5.75" customHeight="1"/>
    <row r="27" spans="1:6" s="14" customFormat="1">
      <c r="A27" s="42" t="s">
        <v>52</v>
      </c>
      <c r="B27" s="42"/>
      <c r="C27" s="42"/>
      <c r="D27" s="42"/>
      <c r="E27" s="11">
        <f>SUM(E20:E24)</f>
        <v>0</v>
      </c>
      <c r="F27" s="11" t="s">
        <v>43</v>
      </c>
    </row>
    <row r="28" spans="1:6" ht="5.75" customHeight="1"/>
    <row r="29" spans="1:6" s="10" customFormat="1">
      <c r="A29" s="10" t="s">
        <v>53</v>
      </c>
    </row>
    <row r="30" spans="1:6">
      <c r="A30" s="40"/>
      <c r="B30" s="40"/>
      <c r="C30" s="7" t="s">
        <v>54</v>
      </c>
      <c r="D30" s="3" t="s">
        <v>55</v>
      </c>
      <c r="E30" s="36"/>
      <c r="F30" s="36"/>
    </row>
    <row r="31" spans="1:6">
      <c r="A31" s="36" t="s">
        <v>56</v>
      </c>
      <c r="B31" s="36"/>
      <c r="C31" s="1">
        <v>400</v>
      </c>
      <c r="D31" s="1">
        <v>1</v>
      </c>
      <c r="E31" s="11">
        <f>C31*D31</f>
        <v>400</v>
      </c>
      <c r="F31" s="12" t="s">
        <v>47</v>
      </c>
    </row>
    <row r="32" spans="1:6" s="8" customFormat="1" ht="10">
      <c r="A32" s="31" t="s">
        <v>4</v>
      </c>
      <c r="B32" s="31"/>
      <c r="C32" s="31"/>
      <c r="D32" s="31"/>
      <c r="E32" s="31"/>
      <c r="F32" s="31"/>
    </row>
    <row r="33" spans="1:6">
      <c r="A33" s="36" t="s">
        <v>57</v>
      </c>
      <c r="B33" s="36"/>
      <c r="C33" s="1">
        <v>3000</v>
      </c>
      <c r="D33" s="1">
        <v>0</v>
      </c>
      <c r="E33" s="11">
        <f>C33*D33</f>
        <v>0</v>
      </c>
      <c r="F33" s="12" t="s">
        <v>47</v>
      </c>
    </row>
    <row r="34" spans="1:6" s="8" customFormat="1" ht="10">
      <c r="A34" s="31" t="s">
        <v>5</v>
      </c>
      <c r="B34" s="31"/>
      <c r="C34" s="31"/>
      <c r="D34" s="31"/>
      <c r="E34" s="31"/>
      <c r="F34" s="31"/>
    </row>
    <row r="35" spans="1:6">
      <c r="A35" s="23" t="s">
        <v>8</v>
      </c>
      <c r="B35" s="21"/>
      <c r="C35" s="21"/>
      <c r="D35" s="21"/>
      <c r="E35" s="22"/>
      <c r="F35" s="22"/>
    </row>
    <row r="36" spans="1:6" ht="5.75" customHeight="1"/>
    <row r="37" spans="1:6" s="10" customFormat="1">
      <c r="A37" s="10" t="s">
        <v>58</v>
      </c>
    </row>
    <row r="38" spans="1:6" ht="25" customHeight="1">
      <c r="A38" s="20"/>
      <c r="B38" s="29" t="s">
        <v>9</v>
      </c>
      <c r="C38" s="29" t="s">
        <v>10</v>
      </c>
      <c r="D38" s="29" t="s">
        <v>59</v>
      </c>
      <c r="E38" s="17" t="s">
        <v>19</v>
      </c>
      <c r="F38" s="25"/>
    </row>
    <row r="39" spans="1:6">
      <c r="A39" s="20" t="s">
        <v>11</v>
      </c>
      <c r="B39" s="19">
        <f>E5*E$15-E31-E33</f>
        <v>-400</v>
      </c>
      <c r="C39" s="26">
        <v>1000</v>
      </c>
      <c r="D39" s="26"/>
      <c r="E39" s="25">
        <f>C39*D39</f>
        <v>0</v>
      </c>
      <c r="F39" s="25" t="s">
        <v>47</v>
      </c>
    </row>
    <row r="40" spans="1:6">
      <c r="A40" s="20" t="s">
        <v>29</v>
      </c>
      <c r="B40" s="19">
        <f>E6*E$15</f>
        <v>0</v>
      </c>
      <c r="C40" s="26">
        <v>1000</v>
      </c>
      <c r="D40" s="26"/>
      <c r="E40" s="25">
        <f>C40*D40</f>
        <v>0</v>
      </c>
      <c r="F40" s="25" t="s">
        <v>47</v>
      </c>
    </row>
    <row r="41" spans="1:6">
      <c r="A41" s="20" t="s">
        <v>30</v>
      </c>
      <c r="B41" s="19">
        <f t="shared" ref="B41:B42" si="0">E7*E$15</f>
        <v>0</v>
      </c>
      <c r="C41" s="26">
        <v>1000</v>
      </c>
      <c r="D41" s="26"/>
      <c r="E41" s="25">
        <f>C41*D41</f>
        <v>0</v>
      </c>
      <c r="F41" s="25" t="s">
        <v>47</v>
      </c>
    </row>
    <row r="42" spans="1:6">
      <c r="A42" s="20" t="s">
        <v>31</v>
      </c>
      <c r="B42" s="19">
        <f t="shared" si="0"/>
        <v>0</v>
      </c>
      <c r="C42" s="26">
        <v>1000</v>
      </c>
      <c r="D42" s="26"/>
      <c r="E42" s="25">
        <f>C42*D42</f>
        <v>0</v>
      </c>
      <c r="F42" s="25" t="s">
        <v>47</v>
      </c>
    </row>
    <row r="43" spans="1:6">
      <c r="A43" s="36" t="s">
        <v>12</v>
      </c>
      <c r="B43" s="36"/>
      <c r="C43" s="36"/>
      <c r="D43" s="36"/>
      <c r="E43" s="30">
        <f>SUM(E39:E42)</f>
        <v>0</v>
      </c>
      <c r="F43" s="25" t="s">
        <v>47</v>
      </c>
    </row>
    <row r="44" spans="1:6" ht="14" customHeight="1">
      <c r="A44" s="44" t="s">
        <v>13</v>
      </c>
      <c r="B44" s="44"/>
      <c r="C44" s="44"/>
      <c r="D44" s="28">
        <f>SUM(D39:D42)</f>
        <v>0</v>
      </c>
      <c r="E44" s="24"/>
      <c r="F44" s="24"/>
    </row>
    <row r="45" spans="1:6" ht="5.75" customHeight="1"/>
    <row r="46" spans="1:6" s="10" customFormat="1">
      <c r="A46" s="10" t="s">
        <v>60</v>
      </c>
    </row>
    <row r="47" spans="1:6">
      <c r="A47" s="33" t="s">
        <v>61</v>
      </c>
      <c r="B47" s="33"/>
      <c r="C47" s="33"/>
      <c r="D47" s="33"/>
      <c r="E47" s="1"/>
      <c r="F47" s="3"/>
    </row>
    <row r="48" spans="1:6" s="16" customFormat="1">
      <c r="A48" s="34" t="s">
        <v>63</v>
      </c>
      <c r="B48" s="35"/>
      <c r="C48" s="35"/>
      <c r="D48" s="35"/>
      <c r="E48" s="11">
        <f>E9*E47</f>
        <v>0</v>
      </c>
      <c r="F48" s="11" t="s">
        <v>43</v>
      </c>
    </row>
    <row r="49" spans="1:6" ht="5.75" customHeight="1"/>
    <row r="50" spans="1:6" s="10" customFormat="1">
      <c r="A50" s="10" t="s">
        <v>62</v>
      </c>
    </row>
    <row r="51" spans="1:6">
      <c r="A51" s="45" t="s">
        <v>14</v>
      </c>
      <c r="B51" s="45"/>
      <c r="C51" s="45"/>
      <c r="D51" s="45"/>
      <c r="E51" s="45"/>
      <c r="F51" s="45"/>
    </row>
    <row r="52" spans="1:6">
      <c r="A52" s="46" t="s">
        <v>15</v>
      </c>
      <c r="B52" s="46"/>
      <c r="C52" s="46"/>
      <c r="D52" s="46"/>
      <c r="E52" s="47">
        <v>0.5</v>
      </c>
      <c r="F52" s="48"/>
    </row>
    <row r="53" spans="1:6">
      <c r="A53" s="49" t="s">
        <v>16</v>
      </c>
      <c r="B53" s="50"/>
      <c r="C53" s="50"/>
      <c r="D53" s="50"/>
      <c r="E53" s="51">
        <f>E27-E31-E33-E48-E43*(1-E52)</f>
        <v>-400</v>
      </c>
      <c r="F53" s="52" t="s">
        <v>47</v>
      </c>
    </row>
    <row r="54" spans="1:6" ht="20">
      <c r="A54" s="52"/>
      <c r="B54" s="53" t="s">
        <v>44</v>
      </c>
      <c r="C54" s="53" t="s">
        <v>44</v>
      </c>
      <c r="D54" s="53" t="s">
        <v>45</v>
      </c>
      <c r="E54" s="52"/>
      <c r="F54" s="52"/>
    </row>
    <row r="55" spans="1:6">
      <c r="A55" s="54" t="s">
        <v>6</v>
      </c>
      <c r="B55" s="55">
        <v>2000</v>
      </c>
      <c r="C55" s="56">
        <v>1700</v>
      </c>
      <c r="D55" s="55"/>
      <c r="E55" s="52">
        <f>C55*D55</f>
        <v>0</v>
      </c>
      <c r="F55" s="52" t="s">
        <v>2</v>
      </c>
    </row>
    <row r="56" spans="1:6" ht="14" customHeight="1">
      <c r="A56" s="52" t="s">
        <v>7</v>
      </c>
      <c r="B56" s="52"/>
      <c r="C56" s="52"/>
      <c r="D56" s="52"/>
      <c r="E56" s="52">
        <f>E27+E55</f>
        <v>0</v>
      </c>
      <c r="F56" s="52" t="s">
        <v>2</v>
      </c>
    </row>
    <row r="57" spans="1:6" ht="5.75" customHeight="1"/>
    <row r="58" spans="1:6" s="10" customFormat="1" ht="13" thickBot="1">
      <c r="A58" s="10" t="s">
        <v>3</v>
      </c>
    </row>
    <row r="59" spans="1:6" ht="22" customHeight="1" thickBot="1">
      <c r="A59" s="37" t="s">
        <v>0</v>
      </c>
      <c r="B59" s="38"/>
      <c r="C59" s="38"/>
      <c r="D59" s="39"/>
      <c r="E59" s="27" t="e">
        <f>E9*100/E56</f>
        <v>#DIV/0!</v>
      </c>
      <c r="F59" s="18" t="s">
        <v>1</v>
      </c>
    </row>
    <row r="60" spans="1:6" ht="5" customHeight="1">
      <c r="A60" s="32"/>
      <c r="B60" s="32"/>
      <c r="C60" s="32"/>
      <c r="D60" s="32"/>
      <c r="E60" s="32"/>
      <c r="F60" s="9"/>
    </row>
    <row r="61" spans="1:6" ht="10" customHeight="1">
      <c r="A61" s="32" t="s">
        <v>18</v>
      </c>
      <c r="B61" s="32"/>
      <c r="C61" s="32"/>
      <c r="D61" s="32"/>
      <c r="E61" s="32"/>
    </row>
    <row r="62" spans="1:6" ht="10" customHeight="1">
      <c r="A62" s="32" t="s">
        <v>17</v>
      </c>
      <c r="B62" s="32"/>
      <c r="C62" s="32"/>
      <c r="D62" s="32"/>
      <c r="E62" s="32"/>
      <c r="F62" s="9"/>
    </row>
  </sheetData>
  <sheetCalcPr fullCalcOnLoad="1"/>
  <mergeCells count="22">
    <mergeCell ref="A1:E1"/>
    <mergeCell ref="A9:D9"/>
    <mergeCell ref="A15:D15"/>
    <mergeCell ref="A18:D18"/>
    <mergeCell ref="A27:D27"/>
    <mergeCell ref="A30:B30"/>
    <mergeCell ref="E30:F30"/>
    <mergeCell ref="A31:B31"/>
    <mergeCell ref="A32:F32"/>
    <mergeCell ref="A33:B33"/>
    <mergeCell ref="A34:F34"/>
    <mergeCell ref="A60:E60"/>
    <mergeCell ref="A62:E62"/>
    <mergeCell ref="A47:D47"/>
    <mergeCell ref="A48:D48"/>
    <mergeCell ref="A53:D53"/>
    <mergeCell ref="A61:E61"/>
    <mergeCell ref="A59:D59"/>
    <mergeCell ref="A43:D43"/>
    <mergeCell ref="A44:C44"/>
    <mergeCell ref="A51:F51"/>
    <mergeCell ref="A52:D52"/>
  </mergeCells>
  <phoneticPr fontId="8" type="noConversion"/>
  <conditionalFormatting sqref="E53">
    <cfRule type="cellIs" dxfId="2" priority="2" operator="lessThan">
      <formula>0</formula>
    </cfRule>
    <cfRule type="cellIs" priority="3" operator="equal">
      <formula>0</formula>
    </cfRule>
  </conditionalFormatting>
  <conditionalFormatting sqref="E39:E42">
    <cfRule type="cellIs" dxfId="1" priority="0" stopIfTrue="1" operator="greaterThan">
      <formula>$B$39</formula>
    </cfRule>
    <cfRule type="cellIs" dxfId="0" priority="0" stopIfTrue="1" operator="lessThan">
      <formula>$B$39</formula>
    </cfRule>
  </conditionalFormatting>
  <hyperlinks>
    <hyperlink ref="A62" r:id="rId1"/>
  </hyperlinks>
  <pageMargins left="0.78749999999999998" right="0.78749999999999998" top="0.78749999999999998" bottom="0.78749999999999998" header="0.51180555555555496" footer="0.51180555555555496"/>
  <pageSetup paperSize="10" orientation="portrait" useFirstPageNumber="1" horizontalDpi="4294967292" verticalDpi="4294967292"/>
  <rowBreaks count="1" manualBreakCount="1">
    <brk id="62" max="16383" man="1" pt="1"/>
  </rowBreaks>
  <colBreaks count="1" manualBreakCount="1">
    <brk id="6" max="1048575" man="1"/>
  </colBreaks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69479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Schneebeli</dc:creator>
  <cp:lastModifiedBy>Simon Schneebeli</cp:lastModifiedBy>
  <cp:revision>6</cp:revision>
  <cp:lastPrinted>2015-03-11T15:07:31Z</cp:lastPrinted>
  <dcterms:created xsi:type="dcterms:W3CDTF">2015-01-02T23:57:42Z</dcterms:created>
  <dcterms:modified xsi:type="dcterms:W3CDTF">2015-03-11T18:44:56Z</dcterms:modified>
  <dc:language>en-US</dc:language>
</cp:coreProperties>
</file>